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05" windowWidth="16830" windowHeight="9690" activeTab="0"/>
  </bookViews>
  <sheets>
    <sheet name="Татарстан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<sst xmlns="http://schemas.openxmlformats.org/spreadsheetml/2006/main" count="82" uniqueCount="82">
  <si>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дата</t>
  </si>
  <si>
    <t>ФИО</t>
  </si>
  <si>
    <t>21</t>
  </si>
  <si>
    <t>20</t>
  </si>
  <si>
    <t>Охват профсоюзным членством работников отрасли (%)</t>
  </si>
  <si>
    <t>19</t>
  </si>
  <si>
    <t>18</t>
  </si>
  <si>
    <t>17</t>
  </si>
  <si>
    <t>16</t>
  </si>
  <si>
    <t>Удельный вес работников отрасли, на которых распространяется действие коллективных договоров (%)</t>
  </si>
  <si>
    <t>15.1</t>
  </si>
  <si>
    <t>15</t>
  </si>
  <si>
    <t>14.2</t>
  </si>
  <si>
    <t>14.1</t>
  </si>
  <si>
    <t>14</t>
  </si>
  <si>
    <t>13.1</t>
  </si>
  <si>
    <t>● численность работников в них</t>
  </si>
  <si>
    <t>13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</si>
  <si>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</si>
  <si>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</si>
  <si>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</si>
  <si>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</si>
  <si>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</si>
  <si>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</si>
  <si>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</si>
  <si>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</si>
  <si>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</si>
  <si>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</si>
  <si>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</si>
  <si>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</si>
  <si>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</si>
  <si>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РАЗДЕЛ I</t>
  </si>
  <si>
    <t>Всего</t>
  </si>
  <si>
    <t>№ строки</t>
  </si>
  <si>
    <t xml:space="preserve">в  Профсоюзе работников народного образования и науки РФ </t>
  </si>
  <si>
    <t xml:space="preserve">Сведения об итогах коллективно-договорной кампании </t>
  </si>
  <si>
    <t>Форма КДКО</t>
  </si>
  <si>
    <t>02.1</t>
  </si>
  <si>
    <t>Наименование организации Профсоюза</t>
  </si>
  <si>
    <t>Председатель организации Профсоюза</t>
  </si>
  <si>
    <r>
      <t xml:space="preserve">Количество первичных профсоюзных организаций, где  </t>
    </r>
    <r>
      <rPr>
        <b/>
        <sz val="10"/>
        <color indexed="8"/>
        <rFont val="Times New Roman"/>
        <family val="1"/>
      </rPr>
      <t>заключен</t>
    </r>
    <r>
      <rPr>
        <sz val="10"/>
        <color indexed="8"/>
        <rFont val="Times New Roman"/>
        <family val="1"/>
      </rPr>
      <t xml:space="preserve"> коллективный договор, либо </t>
    </r>
    <r>
      <rPr>
        <b/>
        <sz val="10"/>
        <color indexed="8"/>
        <rFont val="Times New Roman"/>
        <family val="1"/>
      </rPr>
      <t>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</si>
  <si>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 xml:space="preserve">не заключен коллективный договор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не 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договоров)</t>
    </r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</si>
  <si>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</si>
  <si>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</si>
  <si>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</si>
  <si>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●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(ед.)</t>
  </si>
  <si>
    <t>● коллективных договоров, в которых установлен порядок индексации заработной платы в организации (ед.)</t>
  </si>
  <si>
    <t xml:space="preserve">Удельный вес заключенных коллективных договоров, (%) </t>
  </si>
  <si>
    <t>Количество коллективных договоров, прошедших уведомительную регистрацию</t>
  </si>
  <si>
    <t>Удельный вес коллективных договоров, прошедших уведомительную регистрацию, %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</si>
  <si>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</si>
  <si>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</si>
  <si>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>Удельный вес членов Профсоюза, на которых распространяется действие коллективных договоров (%)</t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</si>
  <si>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 xml:space="preserve">не распространяется </t>
    </r>
    <r>
      <rPr>
        <sz val="10"/>
        <color indexed="8"/>
        <rFont val="Times New Roman"/>
        <family val="1"/>
      </rPr>
      <t xml:space="preserve">действие коллективных договоров, (%) </t>
    </r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</si>
  <si>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коллективных договоров, (%) </t>
    </r>
  </si>
  <si>
    <t>10.1</t>
  </si>
  <si>
    <t>10.2</t>
  </si>
  <si>
    <t>представляется в ЦС Профсоюза  до 15 февраля 2015 года</t>
  </si>
  <si>
    <t>по состоянию на 31 декабря  2014 года</t>
  </si>
  <si>
    <t xml:space="preserve">Образовательные организации высшего образования </t>
  </si>
  <si>
    <t>Профессиональные образовательные организации (СПО и НПО)</t>
  </si>
  <si>
    <t>в т.ч. организации профессионального образования педагогического профиля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</si>
  <si>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</si>
  <si>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</si>
  <si>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 детей</t>
  </si>
  <si>
    <t>Организации дополнительного профессионального образования (ИПК и др.)</t>
  </si>
  <si>
    <t xml:space="preserve">Организации категории "другие" </t>
  </si>
  <si>
    <t>в т.ч. организации высшего образования педагогического профиля</t>
  </si>
  <si>
    <t>Научные организации</t>
  </si>
  <si>
    <t xml:space="preserve">Общее количество государственных и муниципальных образовательных организаций на территории  субъекта РФ </t>
  </si>
  <si>
    <t>Количество образовательных организаий, в которых действуют организации профсоюза (есть члены профсоюза)</t>
  </si>
  <si>
    <t>Численность работников образовательных организаций, в которых действуют организации профсоюза (есть члены профсоюза)</t>
  </si>
  <si>
    <t>Численность членов Профсоюза</t>
  </si>
  <si>
    <t>Охват образовательных организаций профсоюзными организациями, %</t>
  </si>
  <si>
    <t>Охват профсоюзным членством работников образовательных организаций, в которых действуют профсоюзные организации (%)</t>
  </si>
  <si>
    <t>Количество первичных профсоюзных организаций, входящих в региональный (межрегиональный) Профсоюз</t>
  </si>
  <si>
    <t>Численность работников образовательных организаций, в которых не заключен коллективный договор (не распространяется действие иных коллективных договоров)</t>
  </si>
  <si>
    <t>Количество коллективных договоров в региональном (межрегиональном) Профсоюзе, в том числе:</t>
  </si>
  <si>
    <t>в том числе по видам образовательных организаций</t>
  </si>
  <si>
    <t>Удельный вес работников образовательных организаций, в которых действуют организации профсоюза и на которых распространяется действие коллективных договоров (%)</t>
  </si>
  <si>
    <t>Татарская республикнская организация профсоюза работников образования и науки</t>
  </si>
  <si>
    <t>Прохоров Ю.П.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</si>
</sst>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 vertical="top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 vertical="center" textRotation="90" wrapText="1"/>
      <protection/>
    </xf>
    <xf numFmtId="0" fontId="59" fillId="0" borderId="11" xfId="0" applyFont="1" applyBorder="1" applyAlignment="1" applyProtection="1">
      <alignment horizontal="center" vertical="center"/>
      <protection/>
    </xf>
    <xf numFmtId="14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top" wrapText="1"/>
      <protection/>
    </xf>
    <xf numFmtId="49" fontId="8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" borderId="10" xfId="0" applyFont="1" applyFill="1" applyBorder="1" applyAlignment="1" applyProtection="1">
      <alignment horizontal="center" vertical="center" textRotation="90" wrapText="1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4</xdr:row>
      <xdr:rowOff>133350</xdr:rowOff>
    </xdr:from>
    <xdr:to>
      <xdr:col>12</xdr:col>
      <xdr:colOff>9525</xdr:colOff>
      <xdr:row>7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334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94" zoomScaleNormal="94" zoomScalePageLayoutView="0" workbookViewId="0" topLeftCell="A1">
      <selection activeCell="K36" sqref="K36"/>
    </sheetView>
  </sheetViews>
  <sheetFormatPr defaultColWidth="9.140625" defaultRowHeight="15"/>
  <cols>
    <col min="1" max="1" width="44.140625" style="4" customWidth="1"/>
    <col min="2" max="2" width="5.57421875" style="3" customWidth="1"/>
    <col min="3" max="3" width="10.28125" style="3" customWidth="1"/>
    <col min="4" max="4" width="7.7109375" style="3" customWidth="1"/>
    <col min="5" max="5" width="8.00390625" style="3" customWidth="1"/>
    <col min="6" max="6" width="7.7109375" style="3" customWidth="1"/>
    <col min="7" max="7" width="7.8515625" style="3" customWidth="1"/>
    <col min="8" max="8" width="8.00390625" style="3" customWidth="1"/>
    <col min="9" max="11" width="7.7109375" style="3" customWidth="1"/>
    <col min="12" max="12" width="8.00390625" style="3" customWidth="1"/>
    <col min="13" max="13" width="8.28125" style="3" customWidth="1"/>
    <col min="14" max="14" width="12.421875" style="2" hidden="1" customWidth="1"/>
    <col min="15" max="15" width="13.8515625" style="37" customWidth="1"/>
    <col min="16" max="16384" width="9.140625" style="1" customWidth="1"/>
  </cols>
  <sheetData>
    <row r="1" spans="1:16" ht="15.75">
      <c r="A1" s="62" t="s">
        <v>57</v>
      </c>
      <c r="B1" s="62"/>
      <c r="C1" s="62"/>
      <c r="D1" s="62"/>
      <c r="E1" s="36"/>
      <c r="F1" s="36"/>
      <c r="G1" s="36"/>
      <c r="H1" s="36"/>
      <c r="I1" s="36"/>
      <c r="L1" s="63" t="s">
        <v>36</v>
      </c>
      <c r="M1" s="63"/>
      <c r="N1" s="8"/>
      <c r="P1" s="3"/>
    </row>
    <row r="2" spans="1:16" ht="15.75">
      <c r="A2" s="35"/>
      <c r="B2" s="34"/>
      <c r="C2" s="34"/>
      <c r="D2" s="33"/>
      <c r="E2" s="33"/>
      <c r="F2" s="33"/>
      <c r="G2" s="33"/>
      <c r="H2" s="33"/>
      <c r="I2" s="33"/>
      <c r="L2" s="32"/>
      <c r="M2" s="32"/>
      <c r="N2" s="8"/>
      <c r="P2" s="31"/>
    </row>
    <row r="3" spans="1:17" ht="15.7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0"/>
      <c r="O3" s="38"/>
      <c r="P3" s="27"/>
      <c r="Q3" s="3"/>
    </row>
    <row r="4" spans="1:17" ht="15.7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29"/>
      <c r="O4" s="38"/>
      <c r="P4" s="27"/>
      <c r="Q4" s="3"/>
    </row>
    <row r="5" spans="1:17" ht="15.75">
      <c r="A5" s="65" t="s">
        <v>58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28"/>
      <c r="O5" s="39"/>
      <c r="P5" s="27"/>
      <c r="Q5" s="3"/>
    </row>
    <row r="6" spans="1:17" ht="15.75">
      <c r="A6" s="28"/>
      <c r="B6" s="28"/>
      <c r="C6" s="28"/>
      <c r="D6" s="25"/>
      <c r="E6" s="25"/>
      <c r="F6" s="25"/>
      <c r="G6" s="25"/>
      <c r="H6" s="25"/>
      <c r="I6" s="25"/>
      <c r="J6" s="25"/>
      <c r="K6" s="66">
        <f>N57</f>
        <v>173</v>
      </c>
      <c r="L6" s="66"/>
      <c r="M6" s="66"/>
      <c r="N6" s="28"/>
      <c r="O6" s="39"/>
      <c r="P6" s="27"/>
      <c r="Q6" s="3"/>
    </row>
    <row r="7" spans="1:17" ht="15.75">
      <c r="A7" s="28"/>
      <c r="B7" s="28"/>
      <c r="C7" s="28"/>
      <c r="D7" s="25"/>
      <c r="E7" s="25"/>
      <c r="F7" s="25"/>
      <c r="G7" s="25"/>
      <c r="H7" s="25"/>
      <c r="I7" s="25"/>
      <c r="J7" s="25"/>
      <c r="K7" s="66"/>
      <c r="L7" s="66"/>
      <c r="M7" s="66"/>
      <c r="N7" s="28"/>
      <c r="O7" s="39"/>
      <c r="P7" s="27"/>
      <c r="Q7" s="3"/>
    </row>
    <row r="8" spans="1:17" ht="15.75">
      <c r="A8" s="28"/>
      <c r="B8" s="28"/>
      <c r="C8" s="28"/>
      <c r="D8" s="25"/>
      <c r="E8" s="25"/>
      <c r="F8" s="25"/>
      <c r="G8" s="25"/>
      <c r="H8" s="25"/>
      <c r="I8" s="25"/>
      <c r="J8" s="25"/>
      <c r="K8" s="66"/>
      <c r="L8" s="66"/>
      <c r="M8" s="66"/>
      <c r="N8" s="28"/>
      <c r="O8" s="39"/>
      <c r="P8" s="27"/>
      <c r="Q8" s="3"/>
    </row>
    <row r="9" spans="1:17" ht="15.75">
      <c r="A9" s="28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  <c r="O9" s="39"/>
      <c r="P9" s="27"/>
      <c r="Q9" s="3"/>
    </row>
    <row r="10" spans="1:17" ht="15.75">
      <c r="A10" s="59" t="s">
        <v>38</v>
      </c>
      <c r="B10" s="60" t="s">
        <v>80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3"/>
      <c r="P10" s="27"/>
      <c r="Q10" s="3"/>
    </row>
    <row r="11" spans="1:17" ht="15.75" thickBot="1">
      <c r="A11" s="59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">
        <f>COUNTA(B10)</f>
        <v>1</v>
      </c>
      <c r="O11" s="37" t="str">
        <f>IF(N11=1," ","ПРОВЕРЬТЕ")</f>
        <v> </v>
      </c>
      <c r="Q11" s="3"/>
    </row>
    <row r="12" spans="1:17" ht="15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"/>
      <c r="Q12" s="3"/>
    </row>
    <row r="13" spans="1:13" ht="15">
      <c r="A13" s="55"/>
      <c r="B13" s="56" t="s">
        <v>33</v>
      </c>
      <c r="C13" s="57" t="s">
        <v>32</v>
      </c>
      <c r="D13" s="58" t="s">
        <v>78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 customHeight="1">
      <c r="A14" s="55"/>
      <c r="B14" s="56"/>
      <c r="C14" s="57"/>
      <c r="D14" s="45" t="s">
        <v>59</v>
      </c>
      <c r="E14" s="45" t="s">
        <v>67</v>
      </c>
      <c r="F14" s="45" t="s">
        <v>60</v>
      </c>
      <c r="G14" s="45" t="s">
        <v>61</v>
      </c>
      <c r="H14" s="45" t="s">
        <v>62</v>
      </c>
      <c r="I14" s="45" t="s">
        <v>63</v>
      </c>
      <c r="J14" s="45" t="s">
        <v>64</v>
      </c>
      <c r="K14" s="45" t="s">
        <v>65</v>
      </c>
      <c r="L14" s="45" t="s">
        <v>68</v>
      </c>
      <c r="M14" s="45" t="s">
        <v>66</v>
      </c>
    </row>
    <row r="15" spans="1:14" ht="141" customHeight="1">
      <c r="A15" s="55"/>
      <c r="B15" s="56"/>
      <c r="C15" s="5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4"/>
    </row>
    <row r="16" spans="1:14" ht="1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1">
        <v>13</v>
      </c>
      <c r="N16" s="5"/>
    </row>
    <row r="17" spans="1:14" ht="15.75">
      <c r="A17" s="52" t="s">
        <v>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"/>
    </row>
    <row r="18" spans="1:15" ht="38.25">
      <c r="A18" s="43" t="s">
        <v>75</v>
      </c>
      <c r="B18" s="20" t="s">
        <v>30</v>
      </c>
      <c r="C18" s="22">
        <f aca="true" t="shared" si="0" ref="C18:C27">D18+F18+H18+I18+J18+K18+L18+M18</f>
        <v>2911</v>
      </c>
      <c r="D18" s="23">
        <v>8</v>
      </c>
      <c r="E18" s="23">
        <v>1</v>
      </c>
      <c r="F18" s="23">
        <v>21</v>
      </c>
      <c r="G18" s="23">
        <v>9</v>
      </c>
      <c r="H18" s="23">
        <v>1456</v>
      </c>
      <c r="I18" s="23">
        <v>1189</v>
      </c>
      <c r="J18" s="23">
        <v>130</v>
      </c>
      <c r="K18" s="23">
        <v>1</v>
      </c>
      <c r="L18" s="23">
        <v>2</v>
      </c>
      <c r="M18" s="23">
        <v>104</v>
      </c>
      <c r="N18" s="5">
        <f>COUNTA(D18:M18)</f>
        <v>10</v>
      </c>
      <c r="O18" s="37" t="str">
        <f>IF(N18=10," ","ПРОВЕРЬТЕ")</f>
        <v> </v>
      </c>
    </row>
    <row r="19" spans="1:15" ht="51">
      <c r="A19" s="43" t="s">
        <v>40</v>
      </c>
      <c r="B19" s="20" t="s">
        <v>29</v>
      </c>
      <c r="C19" s="22">
        <f t="shared" si="0"/>
        <v>2911</v>
      </c>
      <c r="D19" s="23">
        <v>8</v>
      </c>
      <c r="E19" s="23">
        <v>1</v>
      </c>
      <c r="F19" s="23">
        <v>21</v>
      </c>
      <c r="G19" s="23">
        <v>9</v>
      </c>
      <c r="H19" s="23">
        <v>1456</v>
      </c>
      <c r="I19" s="23">
        <v>1189</v>
      </c>
      <c r="J19" s="23">
        <v>130</v>
      </c>
      <c r="K19" s="23">
        <v>1</v>
      </c>
      <c r="L19" s="23">
        <v>2</v>
      </c>
      <c r="M19" s="23">
        <v>104</v>
      </c>
      <c r="N19" s="5">
        <f>COUNTA(D19:M19)</f>
        <v>10</v>
      </c>
      <c r="O19" s="37" t="str">
        <f>IF(N19=10," ","ПРОВЕРЬТЕ")</f>
        <v> </v>
      </c>
    </row>
    <row r="20" spans="1:15" ht="51">
      <c r="A20" s="43" t="s">
        <v>41</v>
      </c>
      <c r="B20" s="20" t="s">
        <v>37</v>
      </c>
      <c r="C20" s="22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5">
        <f>COUNTA(D20:M20)</f>
        <v>10</v>
      </c>
      <c r="O20" s="37" t="str">
        <f>IF(N20=10," ","ПРОВЕРЬТЕ")</f>
        <v> </v>
      </c>
    </row>
    <row r="21" spans="1:15" ht="51">
      <c r="A21" s="43" t="s">
        <v>76</v>
      </c>
      <c r="B21" s="20" t="s">
        <v>28</v>
      </c>
      <c r="C21" s="22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5">
        <f>COUNTA(D21:M21)</f>
        <v>10</v>
      </c>
      <c r="O21" s="37" t="str">
        <f>IF(N21=10," ","ПРОВЕРЬТЕ")</f>
        <v> </v>
      </c>
    </row>
    <row r="22" spans="1:14" ht="38.25">
      <c r="A22" s="43" t="s">
        <v>77</v>
      </c>
      <c r="B22" s="20" t="s">
        <v>27</v>
      </c>
      <c r="C22" s="22">
        <f t="shared" si="0"/>
        <v>2911</v>
      </c>
      <c r="D22" s="22">
        <f aca="true" t="shared" si="1" ref="D22:M22">D23+D24+D25</f>
        <v>8</v>
      </c>
      <c r="E22" s="22">
        <f t="shared" si="1"/>
        <v>1</v>
      </c>
      <c r="F22" s="22">
        <f t="shared" si="1"/>
        <v>21</v>
      </c>
      <c r="G22" s="22">
        <f t="shared" si="1"/>
        <v>9</v>
      </c>
      <c r="H22" s="22">
        <f t="shared" si="1"/>
        <v>1456</v>
      </c>
      <c r="I22" s="22">
        <f t="shared" si="1"/>
        <v>1189</v>
      </c>
      <c r="J22" s="22">
        <f t="shared" si="1"/>
        <v>130</v>
      </c>
      <c r="K22" s="22">
        <f t="shared" si="1"/>
        <v>1</v>
      </c>
      <c r="L22" s="22">
        <f t="shared" si="1"/>
        <v>2</v>
      </c>
      <c r="M22" s="22">
        <f t="shared" si="1"/>
        <v>104</v>
      </c>
      <c r="N22" s="5"/>
    </row>
    <row r="23" spans="1:15" ht="25.5">
      <c r="A23" s="43" t="s">
        <v>42</v>
      </c>
      <c r="B23" s="20" t="s">
        <v>26</v>
      </c>
      <c r="C23" s="22">
        <f t="shared" si="0"/>
        <v>2911</v>
      </c>
      <c r="D23" s="23">
        <v>8</v>
      </c>
      <c r="E23" s="23">
        <v>1</v>
      </c>
      <c r="F23" s="23">
        <v>21</v>
      </c>
      <c r="G23" s="23">
        <v>9</v>
      </c>
      <c r="H23" s="23">
        <v>1456</v>
      </c>
      <c r="I23" s="23">
        <v>1189</v>
      </c>
      <c r="J23" s="23">
        <v>130</v>
      </c>
      <c r="K23" s="23">
        <v>1</v>
      </c>
      <c r="L23" s="23">
        <v>2</v>
      </c>
      <c r="M23" s="23">
        <v>104</v>
      </c>
      <c r="N23" s="5">
        <f>COUNTA(D23:M23)</f>
        <v>10</v>
      </c>
      <c r="O23" s="37" t="str">
        <f>IF(N23=10," ","ПРОВЕРЬТЕ")</f>
        <v> </v>
      </c>
    </row>
    <row r="24" spans="1:15" ht="25.5">
      <c r="A24" s="43" t="s">
        <v>43</v>
      </c>
      <c r="B24" s="20" t="s">
        <v>25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5">
        <f>COUNTA(D24:M24)</f>
        <v>10</v>
      </c>
      <c r="O24" s="37" t="str">
        <f>IF(N24=10," ","ПРОВЕРЬТЕ")</f>
        <v> </v>
      </c>
    </row>
    <row r="25" spans="1:15" ht="38.25">
      <c r="A25" s="43" t="s">
        <v>44</v>
      </c>
      <c r="B25" s="20" t="s">
        <v>24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5">
        <f>COUNTA(D25:M25)</f>
        <v>10</v>
      </c>
      <c r="O25" s="37" t="str">
        <f>IF(N25=10," ","ПРОВЕРЬТЕ")</f>
        <v> </v>
      </c>
    </row>
    <row r="26" spans="1:15" ht="51">
      <c r="A26" s="43" t="s">
        <v>45</v>
      </c>
      <c r="B26" s="20" t="s">
        <v>23</v>
      </c>
      <c r="C26" s="22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">
        <f>COUNTA(D26:M26)</f>
        <v>10</v>
      </c>
      <c r="O26" s="37" t="str">
        <f>IF(N26=10," ","ПРОВЕРЬТЕ")</f>
        <v> </v>
      </c>
    </row>
    <row r="27" spans="1:15" ht="38.25">
      <c r="A27" s="43" t="s">
        <v>46</v>
      </c>
      <c r="B27" s="20" t="s">
        <v>22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5">
        <f>COUNTA(D27:M27)</f>
        <v>10</v>
      </c>
      <c r="O27" s="37" t="str">
        <f>IF(N27=10," ","ПРОВЕРЬТЕ")</f>
        <v> </v>
      </c>
    </row>
    <row r="28" spans="1:14" ht="25.5">
      <c r="A28" s="43" t="s">
        <v>47</v>
      </c>
      <c r="B28" s="20" t="s">
        <v>21</v>
      </c>
      <c r="C28" s="19">
        <f aca="true" t="shared" si="2" ref="C28:M28">C22/C18</f>
        <v>1</v>
      </c>
      <c r="D28" s="19">
        <f t="shared" si="2"/>
        <v>1</v>
      </c>
      <c r="E28" s="19">
        <f t="shared" si="2"/>
        <v>1</v>
      </c>
      <c r="F28" s="19">
        <f t="shared" si="2"/>
        <v>1</v>
      </c>
      <c r="G28" s="19">
        <f t="shared" si="2"/>
        <v>1</v>
      </c>
      <c r="H28" s="19">
        <f t="shared" si="2"/>
        <v>1</v>
      </c>
      <c r="I28" s="19">
        <f t="shared" si="2"/>
        <v>1</v>
      </c>
      <c r="J28" s="19">
        <f t="shared" si="2"/>
        <v>1</v>
      </c>
      <c r="K28" s="19">
        <f t="shared" si="2"/>
        <v>1</v>
      </c>
      <c r="L28" s="19">
        <f t="shared" si="2"/>
        <v>1</v>
      </c>
      <c r="M28" s="19">
        <f t="shared" si="2"/>
        <v>1</v>
      </c>
      <c r="N28" s="5"/>
    </row>
    <row r="29" spans="1:14" ht="38.25">
      <c r="A29" s="43" t="s">
        <v>54</v>
      </c>
      <c r="B29" s="20" t="s">
        <v>55</v>
      </c>
      <c r="C29" s="19">
        <f>C19/C18</f>
        <v>1</v>
      </c>
      <c r="D29" s="19">
        <f aca="true" t="shared" si="3" ref="D29:M29">D19/D18</f>
        <v>1</v>
      </c>
      <c r="E29" s="19">
        <f t="shared" si="3"/>
        <v>1</v>
      </c>
      <c r="F29" s="19">
        <f t="shared" si="3"/>
        <v>1</v>
      </c>
      <c r="G29" s="19">
        <f t="shared" si="3"/>
        <v>1</v>
      </c>
      <c r="H29" s="19">
        <f t="shared" si="3"/>
        <v>1</v>
      </c>
      <c r="I29" s="19">
        <f t="shared" si="3"/>
        <v>1</v>
      </c>
      <c r="J29" s="19">
        <f t="shared" si="3"/>
        <v>1</v>
      </c>
      <c r="K29" s="19">
        <f t="shared" si="3"/>
        <v>1</v>
      </c>
      <c r="L29" s="19">
        <f t="shared" si="3"/>
        <v>1</v>
      </c>
      <c r="M29" s="19">
        <f t="shared" si="3"/>
        <v>1</v>
      </c>
      <c r="N29" s="5"/>
    </row>
    <row r="30" spans="1:14" ht="38.25">
      <c r="A30" s="43" t="s">
        <v>53</v>
      </c>
      <c r="B30" s="20" t="s">
        <v>56</v>
      </c>
      <c r="C30" s="19">
        <f>C20/C18</f>
        <v>0</v>
      </c>
      <c r="D30" s="19">
        <f aca="true" t="shared" si="4" ref="D30:M30">D20/D18</f>
        <v>0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5"/>
    </row>
    <row r="31" spans="1:15" ht="25.5">
      <c r="A31" s="43" t="s">
        <v>48</v>
      </c>
      <c r="B31" s="20" t="s">
        <v>20</v>
      </c>
      <c r="C31" s="22">
        <f>D31+F31+H31+I31+J31+K31+L31+M31</f>
        <v>2911</v>
      </c>
      <c r="D31" s="21">
        <v>8</v>
      </c>
      <c r="E31" s="21">
        <v>1</v>
      </c>
      <c r="F31" s="21">
        <v>21</v>
      </c>
      <c r="G31" s="21">
        <v>9</v>
      </c>
      <c r="H31" s="21">
        <v>1456</v>
      </c>
      <c r="I31" s="21">
        <v>1189</v>
      </c>
      <c r="J31" s="21">
        <v>130</v>
      </c>
      <c r="K31" s="21">
        <v>1</v>
      </c>
      <c r="L31" s="21">
        <v>2</v>
      </c>
      <c r="M31" s="21">
        <v>104</v>
      </c>
      <c r="N31" s="5">
        <f>COUNTA(D31:M31)</f>
        <v>10</v>
      </c>
      <c r="O31" s="37" t="str">
        <f>IF(N31=10," ","ПРОВЕРЬТЕ")</f>
        <v> </v>
      </c>
    </row>
    <row r="32" spans="1:14" ht="25.5">
      <c r="A32" s="43" t="s">
        <v>49</v>
      </c>
      <c r="B32" s="20" t="s">
        <v>19</v>
      </c>
      <c r="C32" s="19">
        <f aca="true" t="shared" si="5" ref="C32:M32">C31/C22</f>
        <v>1</v>
      </c>
      <c r="D32" s="19">
        <f t="shared" si="5"/>
        <v>1</v>
      </c>
      <c r="E32" s="19">
        <f t="shared" si="5"/>
        <v>1</v>
      </c>
      <c r="F32" s="19">
        <f t="shared" si="5"/>
        <v>1</v>
      </c>
      <c r="G32" s="19">
        <f t="shared" si="5"/>
        <v>1</v>
      </c>
      <c r="H32" s="19">
        <f t="shared" si="5"/>
        <v>1</v>
      </c>
      <c r="I32" s="19">
        <f t="shared" si="5"/>
        <v>1</v>
      </c>
      <c r="J32" s="19">
        <f t="shared" si="5"/>
        <v>1</v>
      </c>
      <c r="K32" s="19">
        <f t="shared" si="5"/>
        <v>1</v>
      </c>
      <c r="L32" s="19">
        <f t="shared" si="5"/>
        <v>1</v>
      </c>
      <c r="M32" s="19">
        <f t="shared" si="5"/>
        <v>1</v>
      </c>
      <c r="N32" s="5"/>
    </row>
    <row r="33" spans="1:14" ht="15.75">
      <c r="A33" s="52" t="s">
        <v>18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"/>
    </row>
    <row r="34" spans="1:15" ht="38.25">
      <c r="A34" s="43" t="s">
        <v>69</v>
      </c>
      <c r="B34" s="20" t="s">
        <v>17</v>
      </c>
      <c r="C34" s="22">
        <f aca="true" t="shared" si="6" ref="C34:C40">D34+F34+H34+I34+J34+K34+L34+M34</f>
        <v>3731</v>
      </c>
      <c r="D34" s="21">
        <v>6</v>
      </c>
      <c r="E34" s="21">
        <v>1</v>
      </c>
      <c r="F34" s="21">
        <v>21</v>
      </c>
      <c r="G34" s="21">
        <v>9</v>
      </c>
      <c r="H34" s="21">
        <v>1534</v>
      </c>
      <c r="I34" s="21">
        <v>1908</v>
      </c>
      <c r="J34" s="21">
        <v>153</v>
      </c>
      <c r="K34" s="21">
        <v>1</v>
      </c>
      <c r="L34" s="21">
        <v>2</v>
      </c>
      <c r="M34" s="21">
        <v>106</v>
      </c>
      <c r="N34" s="5">
        <f aca="true" t="shared" si="7" ref="N34:N40">COUNTA(D34:M34)</f>
        <v>10</v>
      </c>
      <c r="O34" s="37" t="str">
        <f aca="true" t="shared" si="8" ref="O34:O40">IF(N34=10," ","ПРОВЕРЬТЕ")</f>
        <v> </v>
      </c>
    </row>
    <row r="35" spans="1:15" ht="15">
      <c r="A35" s="43" t="s">
        <v>16</v>
      </c>
      <c r="B35" s="20" t="s">
        <v>15</v>
      </c>
      <c r="C35" s="22">
        <f t="shared" si="6"/>
        <v>141272</v>
      </c>
      <c r="D35" s="21">
        <v>13766</v>
      </c>
      <c r="E35" s="21">
        <v>355</v>
      </c>
      <c r="F35" s="21">
        <v>1957</v>
      </c>
      <c r="G35" s="21">
        <v>895</v>
      </c>
      <c r="H35" s="21">
        <v>63944</v>
      </c>
      <c r="I35" s="21">
        <v>51381</v>
      </c>
      <c r="J35" s="21">
        <v>6381</v>
      </c>
      <c r="K35" s="21">
        <v>104</v>
      </c>
      <c r="L35" s="21">
        <v>130</v>
      </c>
      <c r="M35" s="21">
        <v>3609</v>
      </c>
      <c r="N35" s="5">
        <f t="shared" si="7"/>
        <v>10</v>
      </c>
      <c r="O35" s="37" t="str">
        <f t="shared" si="8"/>
        <v> </v>
      </c>
    </row>
    <row r="36" spans="1:15" ht="38.25">
      <c r="A36" s="43" t="s">
        <v>70</v>
      </c>
      <c r="B36" s="20" t="s">
        <v>14</v>
      </c>
      <c r="C36" s="22">
        <f t="shared" si="6"/>
        <v>3729</v>
      </c>
      <c r="D36" s="21">
        <v>6</v>
      </c>
      <c r="E36" s="21">
        <v>1</v>
      </c>
      <c r="F36" s="21">
        <v>21</v>
      </c>
      <c r="G36" s="21">
        <v>9</v>
      </c>
      <c r="H36" s="21">
        <v>1534</v>
      </c>
      <c r="I36" s="21">
        <v>1908</v>
      </c>
      <c r="J36" s="21">
        <v>153</v>
      </c>
      <c r="K36" s="21">
        <v>1</v>
      </c>
      <c r="L36" s="21">
        <v>2</v>
      </c>
      <c r="M36" s="21">
        <v>104</v>
      </c>
      <c r="N36" s="5">
        <f t="shared" si="7"/>
        <v>10</v>
      </c>
      <c r="O36" s="37" t="str">
        <f t="shared" si="8"/>
        <v> </v>
      </c>
    </row>
    <row r="37" spans="1:15" ht="38.25">
      <c r="A37" s="43" t="s">
        <v>71</v>
      </c>
      <c r="B37" s="20" t="s">
        <v>13</v>
      </c>
      <c r="C37" s="22">
        <f t="shared" si="6"/>
        <v>141142</v>
      </c>
      <c r="D37" s="21">
        <v>13766</v>
      </c>
      <c r="E37" s="21">
        <v>355</v>
      </c>
      <c r="F37" s="21">
        <v>1957</v>
      </c>
      <c r="G37" s="21">
        <v>895</v>
      </c>
      <c r="H37" s="21">
        <v>63944</v>
      </c>
      <c r="I37" s="21">
        <v>51381</v>
      </c>
      <c r="J37" s="21">
        <v>6381</v>
      </c>
      <c r="K37" s="21">
        <v>104</v>
      </c>
      <c r="L37" s="21">
        <v>130</v>
      </c>
      <c r="M37" s="21">
        <v>3479</v>
      </c>
      <c r="N37" s="5">
        <f t="shared" si="7"/>
        <v>10</v>
      </c>
      <c r="O37" s="37" t="str">
        <f t="shared" si="8"/>
        <v> </v>
      </c>
    </row>
    <row r="38" spans="1:15" ht="25.5">
      <c r="A38" s="43" t="s">
        <v>50</v>
      </c>
      <c r="B38" s="20" t="s">
        <v>12</v>
      </c>
      <c r="C38" s="22">
        <f t="shared" si="6"/>
        <v>141142</v>
      </c>
      <c r="D38" s="21">
        <v>13766</v>
      </c>
      <c r="E38" s="21">
        <v>355</v>
      </c>
      <c r="F38" s="21">
        <v>1957</v>
      </c>
      <c r="G38" s="21">
        <v>895</v>
      </c>
      <c r="H38" s="21">
        <v>63944</v>
      </c>
      <c r="I38" s="21">
        <v>51381</v>
      </c>
      <c r="J38" s="21">
        <v>6381</v>
      </c>
      <c r="K38" s="21">
        <v>104</v>
      </c>
      <c r="L38" s="21">
        <v>130</v>
      </c>
      <c r="M38" s="21">
        <v>3479</v>
      </c>
      <c r="N38" s="5">
        <f t="shared" si="7"/>
        <v>10</v>
      </c>
      <c r="O38" s="37" t="str">
        <f t="shared" si="8"/>
        <v> </v>
      </c>
    </row>
    <row r="39" spans="1:15" ht="15">
      <c r="A39" s="43" t="s">
        <v>72</v>
      </c>
      <c r="B39" s="20" t="s">
        <v>11</v>
      </c>
      <c r="C39" s="22">
        <f t="shared" si="6"/>
        <v>138427</v>
      </c>
      <c r="D39" s="21">
        <v>11950</v>
      </c>
      <c r="E39" s="21">
        <v>318</v>
      </c>
      <c r="F39" s="21">
        <v>1882</v>
      </c>
      <c r="G39" s="21">
        <v>767</v>
      </c>
      <c r="H39" s="21">
        <v>63611</v>
      </c>
      <c r="I39" s="21">
        <v>51307</v>
      </c>
      <c r="J39" s="21">
        <v>6123</v>
      </c>
      <c r="K39" s="21">
        <v>91</v>
      </c>
      <c r="L39" s="21">
        <v>89</v>
      </c>
      <c r="M39" s="21">
        <v>3374</v>
      </c>
      <c r="N39" s="5">
        <f t="shared" si="7"/>
        <v>10</v>
      </c>
      <c r="O39" s="37" t="str">
        <f t="shared" si="8"/>
        <v> </v>
      </c>
    </row>
    <row r="40" spans="1:15" ht="25.5">
      <c r="A40" s="43" t="s">
        <v>51</v>
      </c>
      <c r="B40" s="20" t="s">
        <v>10</v>
      </c>
      <c r="C40" s="22">
        <f t="shared" si="6"/>
        <v>138427</v>
      </c>
      <c r="D40" s="21">
        <v>11950</v>
      </c>
      <c r="E40" s="21">
        <v>318</v>
      </c>
      <c r="F40" s="21">
        <v>1882</v>
      </c>
      <c r="G40" s="21">
        <v>767</v>
      </c>
      <c r="H40" s="21">
        <v>63611</v>
      </c>
      <c r="I40" s="21">
        <v>51307</v>
      </c>
      <c r="J40" s="21">
        <v>6123</v>
      </c>
      <c r="K40" s="21">
        <v>91</v>
      </c>
      <c r="L40" s="21">
        <v>89</v>
      </c>
      <c r="M40" s="21">
        <v>3374</v>
      </c>
      <c r="N40" s="5">
        <f t="shared" si="7"/>
        <v>10</v>
      </c>
      <c r="O40" s="37" t="str">
        <f t="shared" si="8"/>
        <v> </v>
      </c>
    </row>
    <row r="41" spans="1:14" ht="38.25">
      <c r="A41" s="43" t="s">
        <v>9</v>
      </c>
      <c r="B41" s="20" t="s">
        <v>8</v>
      </c>
      <c r="C41" s="19">
        <f aca="true" t="shared" si="9" ref="C41:M41">C38/C35</f>
        <v>0.9990797893425449</v>
      </c>
      <c r="D41" s="19">
        <f t="shared" si="9"/>
        <v>1</v>
      </c>
      <c r="E41" s="19">
        <f t="shared" si="9"/>
        <v>1</v>
      </c>
      <c r="F41" s="19">
        <f t="shared" si="9"/>
        <v>1</v>
      </c>
      <c r="G41" s="19">
        <f t="shared" si="9"/>
        <v>1</v>
      </c>
      <c r="H41" s="19">
        <f t="shared" si="9"/>
        <v>1</v>
      </c>
      <c r="I41" s="19">
        <f t="shared" si="9"/>
        <v>1</v>
      </c>
      <c r="J41" s="19">
        <f t="shared" si="9"/>
        <v>1</v>
      </c>
      <c r="K41" s="19">
        <f t="shared" si="9"/>
        <v>1</v>
      </c>
      <c r="L41" s="19">
        <f t="shared" si="9"/>
        <v>1</v>
      </c>
      <c r="M41" s="19">
        <f t="shared" si="9"/>
        <v>0.9639789415350513</v>
      </c>
      <c r="N41" s="5"/>
    </row>
    <row r="42" spans="1:14" ht="51">
      <c r="A42" s="43" t="s">
        <v>79</v>
      </c>
      <c r="B42" s="20" t="s">
        <v>7</v>
      </c>
      <c r="C42" s="19">
        <f aca="true" t="shared" si="10" ref="C42:M42">C38/C37</f>
        <v>1</v>
      </c>
      <c r="D42" s="19">
        <f t="shared" si="10"/>
        <v>1</v>
      </c>
      <c r="E42" s="19">
        <f t="shared" si="10"/>
        <v>1</v>
      </c>
      <c r="F42" s="19">
        <f t="shared" si="10"/>
        <v>1</v>
      </c>
      <c r="G42" s="19">
        <f t="shared" si="10"/>
        <v>1</v>
      </c>
      <c r="H42" s="19">
        <f t="shared" si="10"/>
        <v>1</v>
      </c>
      <c r="I42" s="19">
        <f t="shared" si="10"/>
        <v>1</v>
      </c>
      <c r="J42" s="19">
        <f t="shared" si="10"/>
        <v>1</v>
      </c>
      <c r="K42" s="19">
        <f t="shared" si="10"/>
        <v>1</v>
      </c>
      <c r="L42" s="19">
        <f t="shared" si="10"/>
        <v>1</v>
      </c>
      <c r="M42" s="19">
        <f t="shared" si="10"/>
        <v>1</v>
      </c>
      <c r="N42" s="5"/>
    </row>
    <row r="43" spans="1:14" ht="38.25">
      <c r="A43" s="43" t="s">
        <v>52</v>
      </c>
      <c r="B43" s="20" t="s">
        <v>6</v>
      </c>
      <c r="C43" s="19">
        <f aca="true" t="shared" si="11" ref="C43:M43">C40/C39</f>
        <v>1</v>
      </c>
      <c r="D43" s="19">
        <f t="shared" si="11"/>
        <v>1</v>
      </c>
      <c r="E43" s="19">
        <f t="shared" si="11"/>
        <v>1</v>
      </c>
      <c r="F43" s="19">
        <f t="shared" si="11"/>
        <v>1</v>
      </c>
      <c r="G43" s="19">
        <f t="shared" si="11"/>
        <v>1</v>
      </c>
      <c r="H43" s="19">
        <f t="shared" si="11"/>
        <v>1</v>
      </c>
      <c r="I43" s="19">
        <f t="shared" si="11"/>
        <v>1</v>
      </c>
      <c r="J43" s="19">
        <f t="shared" si="11"/>
        <v>1</v>
      </c>
      <c r="K43" s="19">
        <f t="shared" si="11"/>
        <v>1</v>
      </c>
      <c r="L43" s="19">
        <f t="shared" si="11"/>
        <v>1</v>
      </c>
      <c r="M43" s="19">
        <f t="shared" si="11"/>
        <v>1</v>
      </c>
      <c r="N43" s="5"/>
    </row>
    <row r="44" spans="1:14" ht="25.5">
      <c r="A44" s="43" t="s">
        <v>73</v>
      </c>
      <c r="B44" s="20" t="s">
        <v>5</v>
      </c>
      <c r="C44" s="19">
        <f>C18/C34</f>
        <v>0.7802197802197802</v>
      </c>
      <c r="D44" s="19">
        <f aca="true" t="shared" si="12" ref="D44:M44">D18/D34</f>
        <v>1.3333333333333333</v>
      </c>
      <c r="E44" s="19">
        <f t="shared" si="12"/>
        <v>1</v>
      </c>
      <c r="F44" s="19">
        <f t="shared" si="12"/>
        <v>1</v>
      </c>
      <c r="G44" s="19">
        <f t="shared" si="12"/>
        <v>1</v>
      </c>
      <c r="H44" s="19">
        <f t="shared" si="12"/>
        <v>0.9491525423728814</v>
      </c>
      <c r="I44" s="19">
        <f t="shared" si="12"/>
        <v>0.6231656184486373</v>
      </c>
      <c r="J44" s="19">
        <f t="shared" si="12"/>
        <v>0.8496732026143791</v>
      </c>
      <c r="K44" s="19">
        <f t="shared" si="12"/>
        <v>1</v>
      </c>
      <c r="L44" s="19">
        <f t="shared" si="12"/>
        <v>1</v>
      </c>
      <c r="M44" s="19">
        <f t="shared" si="12"/>
        <v>0.9811320754716981</v>
      </c>
      <c r="N44" s="5"/>
    </row>
    <row r="45" spans="1:14" ht="25.5">
      <c r="A45" s="43" t="s">
        <v>4</v>
      </c>
      <c r="B45" s="20" t="s">
        <v>3</v>
      </c>
      <c r="C45" s="19">
        <f aca="true" t="shared" si="13" ref="C45:M45">C39/C35</f>
        <v>0.9798615436887707</v>
      </c>
      <c r="D45" s="19">
        <f t="shared" si="13"/>
        <v>0.8680807787302048</v>
      </c>
      <c r="E45" s="19">
        <f t="shared" si="13"/>
        <v>0.895774647887324</v>
      </c>
      <c r="F45" s="19">
        <f t="shared" si="13"/>
        <v>0.9616760347470619</v>
      </c>
      <c r="G45" s="19">
        <f t="shared" si="13"/>
        <v>0.8569832402234637</v>
      </c>
      <c r="H45" s="19">
        <f t="shared" si="13"/>
        <v>0.9947923182784937</v>
      </c>
      <c r="I45" s="19">
        <f t="shared" si="13"/>
        <v>0.9985597789065997</v>
      </c>
      <c r="J45" s="19">
        <f t="shared" si="13"/>
        <v>0.9595674659144334</v>
      </c>
      <c r="K45" s="19">
        <f t="shared" si="13"/>
        <v>0.875</v>
      </c>
      <c r="L45" s="19">
        <f t="shared" si="13"/>
        <v>0.6846153846153846</v>
      </c>
      <c r="M45" s="19">
        <f t="shared" si="13"/>
        <v>0.9348850096979773</v>
      </c>
      <c r="N45" s="5"/>
    </row>
    <row r="46" spans="1:14" ht="38.25">
      <c r="A46" s="43" t="s">
        <v>74</v>
      </c>
      <c r="B46" s="20" t="s">
        <v>2</v>
      </c>
      <c r="C46" s="19">
        <f aca="true" t="shared" si="14" ref="C46:M46">C39/C37</f>
        <v>0.9807640532229953</v>
      </c>
      <c r="D46" s="19">
        <f t="shared" si="14"/>
        <v>0.8680807787302048</v>
      </c>
      <c r="E46" s="19">
        <f t="shared" si="14"/>
        <v>0.895774647887324</v>
      </c>
      <c r="F46" s="19">
        <f t="shared" si="14"/>
        <v>0.9616760347470619</v>
      </c>
      <c r="G46" s="19">
        <f t="shared" si="14"/>
        <v>0.8569832402234637</v>
      </c>
      <c r="H46" s="19">
        <f t="shared" si="14"/>
        <v>0.9947923182784937</v>
      </c>
      <c r="I46" s="19">
        <f t="shared" si="14"/>
        <v>0.9985597789065997</v>
      </c>
      <c r="J46" s="19">
        <f t="shared" si="14"/>
        <v>0.9595674659144334</v>
      </c>
      <c r="K46" s="19">
        <f t="shared" si="14"/>
        <v>0.875</v>
      </c>
      <c r="L46" s="19">
        <f t="shared" si="14"/>
        <v>0.6846153846153846</v>
      </c>
      <c r="M46" s="19">
        <f t="shared" si="14"/>
        <v>0.9698189134808853</v>
      </c>
      <c r="N46" s="5"/>
    </row>
    <row r="47" spans="1:16" s="13" customFormat="1" ht="15">
      <c r="A47" s="18"/>
      <c r="B47" s="17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40"/>
      <c r="P47" s="1"/>
    </row>
    <row r="48" spans="1:16" ht="15">
      <c r="A48" s="53"/>
      <c r="B48" s="53"/>
      <c r="C48" s="12"/>
      <c r="D48" s="6"/>
      <c r="E48" s="6"/>
      <c r="F48" s="6"/>
      <c r="G48" s="6"/>
      <c r="H48" s="6"/>
      <c r="I48" s="6"/>
      <c r="P48" s="13"/>
    </row>
    <row r="49" spans="1:15" ht="15">
      <c r="A49" s="4" t="s">
        <v>39</v>
      </c>
      <c r="C49" s="54" t="s">
        <v>81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11">
        <f>COUNTA(C49)</f>
        <v>1</v>
      </c>
      <c r="O49" s="37" t="str">
        <f>IF(N49=1," ","ПРОВЕРЬТЕ")</f>
        <v> </v>
      </c>
    </row>
    <row r="50" spans="2:14" ht="15">
      <c r="B50" s="8"/>
      <c r="C50" s="7"/>
      <c r="D50" s="6"/>
      <c r="E50" s="6"/>
      <c r="F50" s="6"/>
      <c r="G50" s="6"/>
      <c r="H50" s="6"/>
      <c r="I50" s="6"/>
      <c r="J50" s="46" t="s">
        <v>1</v>
      </c>
      <c r="K50" s="46"/>
      <c r="N50" s="5"/>
    </row>
    <row r="51" spans="2:20" ht="15">
      <c r="B51" s="8"/>
      <c r="C51" s="7"/>
      <c r="D51" s="6"/>
      <c r="E51" s="6"/>
      <c r="F51" s="6"/>
      <c r="G51" s="6"/>
      <c r="H51" s="6"/>
      <c r="I51" s="6"/>
      <c r="J51" s="10"/>
      <c r="K51" s="10"/>
      <c r="L51" s="47">
        <v>42030</v>
      </c>
      <c r="M51" s="47"/>
      <c r="N51" s="5">
        <f>COUNTA(L51)</f>
        <v>1</v>
      </c>
      <c r="O51" s="37" t="str">
        <f>IF(N51=1," ","ПРОВЕРЬТЕ")</f>
        <v> </v>
      </c>
      <c r="S51" s="9"/>
      <c r="T51" s="9"/>
    </row>
    <row r="52" spans="2:20" ht="15">
      <c r="B52" s="8"/>
      <c r="C52" s="7"/>
      <c r="D52" s="6"/>
      <c r="E52" s="6"/>
      <c r="F52" s="6"/>
      <c r="G52" s="6"/>
      <c r="H52" s="6"/>
      <c r="I52" s="6"/>
      <c r="J52" s="10"/>
      <c r="K52" s="10"/>
      <c r="L52" s="48" t="s">
        <v>0</v>
      </c>
      <c r="M52" s="48"/>
      <c r="N52" s="5"/>
      <c r="S52" s="9"/>
      <c r="T52" s="9"/>
    </row>
    <row r="53" spans="1:14" ht="15" customHeight="1">
      <c r="A53" s="49" t="str">
        <f>IF(N57=173,"Спасибо,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"/>
    </row>
    <row r="54" spans="1:14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"/>
    </row>
    <row r="55" spans="1:14" ht="15">
      <c r="A55" s="50">
        <f>IF(N57&lt;173,"Не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"/>
    </row>
    <row r="56" spans="1:14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"/>
    </row>
    <row r="57" spans="1:14" ht="15">
      <c r="A57" s="1"/>
      <c r="B57" s="8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5">
        <f>N11+N18+N19+N20+N21+N23+N24+N25+N26+N27+N31+N34+N35+N36+N37+N38+N39+N40+N49+N51</f>
        <v>173</v>
      </c>
    </row>
    <row r="58" spans="1:14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"/>
    </row>
    <row r="59" spans="1:14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5"/>
    </row>
    <row r="60" ht="15">
      <c r="N60" s="5"/>
    </row>
  </sheetData>
  <sheetProtection password="CEF2" sheet="1" selectLockedCells="1"/>
  <mergeCells count="33">
    <mergeCell ref="A10:A11"/>
    <mergeCell ref="B10:M11"/>
    <mergeCell ref="A1:D1"/>
    <mergeCell ref="L1:M1"/>
    <mergeCell ref="A3:M3"/>
    <mergeCell ref="A4:M4"/>
    <mergeCell ref="A5:M5"/>
    <mergeCell ref="K6:M8"/>
    <mergeCell ref="A13:A15"/>
    <mergeCell ref="B13:B15"/>
    <mergeCell ref="C13:C15"/>
    <mergeCell ref="D13:M13"/>
    <mergeCell ref="D14:D15"/>
    <mergeCell ref="J14:J15"/>
    <mergeCell ref="K14:K15"/>
    <mergeCell ref="L14:L15"/>
    <mergeCell ref="M14:M15"/>
    <mergeCell ref="A55:M56"/>
    <mergeCell ref="A58:M58"/>
    <mergeCell ref="A17:M17"/>
    <mergeCell ref="A33:M33"/>
    <mergeCell ref="A48:B48"/>
    <mergeCell ref="C49:M49"/>
    <mergeCell ref="A59:M59"/>
    <mergeCell ref="E14:E15"/>
    <mergeCell ref="F14:F15"/>
    <mergeCell ref="G14:G15"/>
    <mergeCell ref="H14:H15"/>
    <mergeCell ref="I14:I15"/>
    <mergeCell ref="J50:K50"/>
    <mergeCell ref="L51:M51"/>
    <mergeCell ref="L52:M52"/>
    <mergeCell ref="A53:M54"/>
  </mergeCells>
  <conditionalFormatting sqref="K6:M8">
    <cfRule type="cellIs" priority="1" dxfId="2" operator="lessThan" stopIfTrue="1">
      <formula>173</formula>
    </cfRule>
    <cfRule type="cellIs" priority="2" dxfId="1" operator="equal" stopIfTrue="1">
      <formula>173</formula>
    </cfRule>
    <cfRule type="cellIs" priority="3" dxfId="3" operator="equal" stopIfTrue="1">
      <formula>190</formula>
    </cfRule>
    <cfRule type="cellIs" priority="4" dxfId="2" operator="lessThan" stopIfTrue="1">
      <formula>153</formula>
    </cfRule>
    <cfRule type="cellIs" priority="5" dxfId="1" operator="equal" stopIfTrue="1">
      <formula>153</formula>
    </cfRule>
    <cfRule type="cellIs" priority="6" dxfId="4" operator="lessThan">
      <formula>46</formula>
    </cfRule>
    <cfRule type="cellIs" priority="7" dxfId="5" operator="equal">
      <formula>46</formula>
    </cfRule>
    <cfRule type="cellIs" priority="8" dxfId="2" operator="lessThan">
      <formula>46</formula>
    </cfRule>
    <cfRule type="cellIs" priority="9" dxfId="1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M27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31:M31 D34:M40">
      <formula1>0</formula1>
    </dataValidation>
  </dataValidations>
  <printOptions/>
  <pageMargins left="0.31496062992125984" right="0.31496062992125984" top="0.35433070866141736" bottom="0.35433070866141736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РК профсоюзов образования</cp:lastModifiedBy>
  <cp:lastPrinted>2015-02-03T10:35:23Z</cp:lastPrinted>
  <dcterms:created xsi:type="dcterms:W3CDTF">2011-11-21T08:37:14Z</dcterms:created>
  <dcterms:modified xsi:type="dcterms:W3CDTF">2015-02-03T10:40:04Z</dcterms:modified>
  <cp:category/>
  <cp:version/>
  <cp:contentType/>
  <cp:contentStatus/>
</cp:coreProperties>
</file>